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phosphate Buffer" sheetId="1" r:id="rId1"/>
  </sheets>
  <calcPr calcId="145621"/>
</workbook>
</file>

<file path=xl/calcChain.xml><?xml version="1.0" encoding="utf-8"?>
<calcChain xmlns="http://schemas.openxmlformats.org/spreadsheetml/2006/main">
  <c r="J6" i="1" l="1"/>
  <c r="K6" i="1" s="1"/>
  <c r="J21" i="1"/>
  <c r="K21" i="1" s="1"/>
  <c r="K11" i="1" l="1"/>
  <c r="J11" i="1"/>
  <c r="J16" i="1"/>
  <c r="K16" i="1" s="1"/>
  <c r="F11" i="1"/>
  <c r="K3" i="1"/>
  <c r="F6" i="1"/>
  <c r="J2" i="1"/>
  <c r="I2" i="1" l="1"/>
  <c r="H2" i="1"/>
  <c r="G2" i="1"/>
  <c r="F2" i="1"/>
</calcChain>
</file>

<file path=xl/sharedStrings.xml><?xml version="1.0" encoding="utf-8"?>
<sst xmlns="http://schemas.openxmlformats.org/spreadsheetml/2006/main" count="41" uniqueCount="31">
  <si>
    <t>Na</t>
  </si>
  <si>
    <t>K</t>
  </si>
  <si>
    <t>P</t>
  </si>
  <si>
    <t>O</t>
  </si>
  <si>
    <t>H</t>
  </si>
  <si>
    <t>Na2HPO4</t>
  </si>
  <si>
    <t>NaH2PO4</t>
  </si>
  <si>
    <t>K2HPO4</t>
  </si>
  <si>
    <t>KH2PO4</t>
  </si>
  <si>
    <t>2ME</t>
  </si>
  <si>
    <t>conc.(M)</t>
  </si>
  <si>
    <t xml:space="preserve">HSCH2CH2OH </t>
  </si>
  <si>
    <t>mM</t>
  </si>
  <si>
    <t>S</t>
  </si>
  <si>
    <t>C</t>
  </si>
  <si>
    <t>MW</t>
  </si>
  <si>
    <t>gram(?)</t>
  </si>
  <si>
    <t>mM(?)</t>
  </si>
  <si>
    <t>H2O</t>
  </si>
  <si>
    <t>V(cc)</t>
  </si>
  <si>
    <t>liquid</t>
  </si>
  <si>
    <t>Density</t>
  </si>
  <si>
    <t>ul(?)</t>
  </si>
  <si>
    <t>mg(?)</t>
  </si>
  <si>
    <t>ml(?)</t>
  </si>
  <si>
    <t>n(H20)</t>
  </si>
  <si>
    <t>n(H2O)</t>
  </si>
  <si>
    <t>mg</t>
  </si>
  <si>
    <t>mg =&gt; mM</t>
  </si>
  <si>
    <t>mM =&gt; mg</t>
  </si>
  <si>
    <t>M(?)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</si>
</sst>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6" formatCode="0.0"/>
    <numFmt numFmtId="168" formatCode="0.00000000"/>
  </numFmts>
  <fonts count="6" x14ac:knownFonts="1">
    <font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0" fillId="0" borderId="0" xfId="0" applyNumberFormat="1" applyFill="1" applyAlignment="1">
      <alignment horizontal="left"/>
    </xf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164" fontId="5" fillId="0" borderId="1" xfId="0" applyNumberFormat="1" applyFont="1" applyFill="1" applyBorder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0" xfId="0" applyFill="1"/>
    <xf numFmtId="164" fontId="3" fillId="4" borderId="0" xfId="0" applyNumberFormat="1" applyFont="1" applyFill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6" fontId="5" fillId="0" borderId="0" xfId="0" applyNumberFormat="1" applyFont="1" applyFill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6" fontId="4" fillId="3" borderId="0" xfId="0" applyNumberFormat="1" applyFont="1" applyFill="1" applyAlignment="1">
      <alignment horizontal="center"/>
    </xf>
    <xf numFmtId="168" fontId="0" fillId="0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21</xdr:row>
      <xdr:rowOff>47625</xdr:rowOff>
    </xdr:from>
    <xdr:to>
      <xdr:col>10</xdr:col>
      <xdr:colOff>476250</xdr:colOff>
      <xdr:row>22</xdr:row>
      <xdr:rowOff>104775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4543425"/>
          <a:ext cx="5286375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314325</xdr:colOff>
      <xdr:row>6</xdr:row>
      <xdr:rowOff>19050</xdr:rowOff>
    </xdr:from>
    <xdr:to>
      <xdr:col>9</xdr:col>
      <xdr:colOff>85725</xdr:colOff>
      <xdr:row>7</xdr:row>
      <xdr:rowOff>76200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266825"/>
          <a:ext cx="33909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219075</xdr:colOff>
      <xdr:row>11</xdr:row>
      <xdr:rowOff>19050</xdr:rowOff>
    </xdr:from>
    <xdr:to>
      <xdr:col>8</xdr:col>
      <xdr:colOff>104775</xdr:colOff>
      <xdr:row>12</xdr:row>
      <xdr:rowOff>66675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2324100"/>
          <a:ext cx="28956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323850</xdr:colOff>
      <xdr:row>16</xdr:row>
      <xdr:rowOff>28575</xdr:rowOff>
    </xdr:from>
    <xdr:to>
      <xdr:col>8</xdr:col>
      <xdr:colOff>66675</xdr:colOff>
      <xdr:row>16</xdr:row>
      <xdr:rowOff>257175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525" y="3390900"/>
          <a:ext cx="18288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104775</xdr:colOff>
      <xdr:row>0</xdr:row>
      <xdr:rowOff>38100</xdr:rowOff>
    </xdr:from>
    <xdr:to>
      <xdr:col>21</xdr:col>
      <xdr:colOff>76200</xdr:colOff>
      <xdr:row>23</xdr:row>
      <xdr:rowOff>180975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38100"/>
          <a:ext cx="6067425" cy="501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5</xdr:row>
      <xdr:rowOff>285750</xdr:rowOff>
    </xdr:from>
    <xdr:to>
      <xdr:col>4</xdr:col>
      <xdr:colOff>571500</xdr:colOff>
      <xdr:row>16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0"/>
          <a:ext cx="3209925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topLeftCell="A2" workbookViewId="0">
      <selection activeCell="C19" sqref="C19"/>
    </sheetView>
  </sheetViews>
  <sheetFormatPr defaultRowHeight="15" x14ac:dyDescent="0.25"/>
  <cols>
    <col min="1" max="1" width="13.42578125" style="1" customWidth="1"/>
    <col min="2" max="4" width="9.140625" style="1"/>
    <col min="6" max="6" width="13.85546875" style="21" customWidth="1"/>
    <col min="7" max="7" width="11.85546875" customWidth="1"/>
    <col min="8" max="8" width="19.42578125" customWidth="1"/>
    <col min="10" max="10" width="19" customWidth="1"/>
    <col min="11" max="11" width="13.57031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6" t="s">
        <v>5</v>
      </c>
      <c r="G1" s="2" t="s">
        <v>6</v>
      </c>
      <c r="H1" s="2" t="s">
        <v>7</v>
      </c>
      <c r="I1" s="2" t="s">
        <v>8</v>
      </c>
      <c r="J1" s="2" t="s">
        <v>18</v>
      </c>
      <c r="K1" s="2" t="s">
        <v>9</v>
      </c>
    </row>
    <row r="2" spans="1:11" x14ac:dyDescent="0.25">
      <c r="A2" s="1">
        <v>22.98977</v>
      </c>
      <c r="B2" s="1">
        <v>39.098300000000002</v>
      </c>
      <c r="C2" s="1">
        <v>30.973759999999999</v>
      </c>
      <c r="D2" s="1">
        <v>15.9994</v>
      </c>
      <c r="E2" s="1">
        <v>1.0079</v>
      </c>
      <c r="F2" s="31">
        <f>(A2*2)+E2+C2+(D2*4)</f>
        <v>141.9588</v>
      </c>
      <c r="G2" s="32">
        <f>A2+(E2*2)+C2+(D2*4)</f>
        <v>119.97693</v>
      </c>
      <c r="H2" s="32">
        <f>(B2*2)+E2+C2+(D2*4)</f>
        <v>174.17586</v>
      </c>
      <c r="I2" s="32">
        <f>B2+(E2*2)+C2+(D2*4)</f>
        <v>136.08546000000001</v>
      </c>
      <c r="J2" s="33">
        <f>(E2*2)+D2</f>
        <v>18.0152</v>
      </c>
      <c r="K2" s="15" t="s">
        <v>11</v>
      </c>
    </row>
    <row r="3" spans="1:11" x14ac:dyDescent="0.25">
      <c r="F3" s="17"/>
      <c r="G3" s="1"/>
      <c r="H3" s="1"/>
      <c r="I3" s="1"/>
      <c r="K3" s="33">
        <f>(6*E2)+(2*B5)+A5+D2</f>
        <v>78.128799999999998</v>
      </c>
    </row>
    <row r="4" spans="1:11" x14ac:dyDescent="0.25">
      <c r="A4" s="1" t="s">
        <v>13</v>
      </c>
      <c r="B4" s="1" t="s">
        <v>14</v>
      </c>
      <c r="C4" s="8"/>
      <c r="D4" s="8"/>
      <c r="E4" s="14"/>
      <c r="F4" s="25" t="s">
        <v>29</v>
      </c>
      <c r="G4" s="26"/>
      <c r="H4" s="26"/>
      <c r="I4" s="26"/>
      <c r="J4" s="27"/>
    </row>
    <row r="5" spans="1:11" x14ac:dyDescent="0.25">
      <c r="A5" s="1">
        <v>32.06</v>
      </c>
      <c r="B5" s="1">
        <v>12.010999999999999</v>
      </c>
      <c r="C5" s="8"/>
      <c r="D5" s="8"/>
      <c r="E5" s="14"/>
      <c r="F5" s="18" t="s">
        <v>15</v>
      </c>
      <c r="G5" s="4" t="s">
        <v>25</v>
      </c>
      <c r="H5" s="4" t="s">
        <v>12</v>
      </c>
      <c r="I5" s="4" t="s">
        <v>19</v>
      </c>
      <c r="J5" s="28" t="s">
        <v>23</v>
      </c>
      <c r="K5" s="29" t="s">
        <v>16</v>
      </c>
    </row>
    <row r="6" spans="1:11" ht="23.25" x14ac:dyDescent="0.35">
      <c r="C6" s="8"/>
      <c r="D6" s="8"/>
      <c r="E6" s="14"/>
      <c r="F6" s="22">
        <f>$F$2</f>
        <v>141.9588</v>
      </c>
      <c r="G6" s="34">
        <v>0</v>
      </c>
      <c r="H6" s="34">
        <v>500</v>
      </c>
      <c r="I6" s="34">
        <v>500</v>
      </c>
      <c r="J6" s="6">
        <f>(H6*I6*(F6+(G6*J2)))/1000</f>
        <v>35489.699999999997</v>
      </c>
      <c r="K6" s="1">
        <f>J6/1000</f>
        <v>35.489699999999999</v>
      </c>
    </row>
    <row r="7" spans="1:11" x14ac:dyDescent="0.25">
      <c r="C7" s="8"/>
      <c r="D7" s="8"/>
      <c r="E7" s="14"/>
      <c r="F7" s="18"/>
      <c r="G7" s="4"/>
      <c r="H7" s="4"/>
      <c r="I7" s="4"/>
      <c r="J7" s="1"/>
    </row>
    <row r="8" spans="1:11" x14ac:dyDescent="0.25">
      <c r="C8" s="8"/>
      <c r="D8" s="8"/>
      <c r="E8" s="14"/>
      <c r="F8" s="18"/>
      <c r="G8" s="4"/>
      <c r="H8" s="4"/>
      <c r="I8" s="4"/>
      <c r="J8" s="1"/>
    </row>
    <row r="9" spans="1:11" x14ac:dyDescent="0.25">
      <c r="C9" s="8"/>
      <c r="D9" s="8"/>
      <c r="E9" s="14"/>
      <c r="F9" s="25" t="s">
        <v>20</v>
      </c>
      <c r="G9" s="26"/>
      <c r="H9" s="26"/>
      <c r="I9" s="26"/>
      <c r="J9" s="5"/>
    </row>
    <row r="10" spans="1:11" x14ac:dyDescent="0.25">
      <c r="C10" s="8"/>
      <c r="D10" s="8"/>
      <c r="E10" s="14"/>
      <c r="F10" s="18" t="s">
        <v>15</v>
      </c>
      <c r="G10" s="4" t="s">
        <v>19</v>
      </c>
      <c r="H10" s="4" t="s">
        <v>12</v>
      </c>
      <c r="I10" s="4" t="s">
        <v>21</v>
      </c>
      <c r="J10" s="7" t="s">
        <v>22</v>
      </c>
      <c r="K10" s="29" t="s">
        <v>24</v>
      </c>
    </row>
    <row r="11" spans="1:11" ht="23.25" x14ac:dyDescent="0.35">
      <c r="C11" s="8"/>
      <c r="D11" s="8"/>
      <c r="E11" s="14"/>
      <c r="F11" s="22">
        <f>$K$3</f>
        <v>78.128799999999998</v>
      </c>
      <c r="G11" s="34">
        <v>15</v>
      </c>
      <c r="H11" s="34">
        <v>10</v>
      </c>
      <c r="I11" s="23">
        <v>1.1140000000000001</v>
      </c>
      <c r="J11" s="36">
        <f>(F11*G11*H11)/(I11*1000)</f>
        <v>10.520035906642729</v>
      </c>
      <c r="K11" s="3">
        <f>J11/1000</f>
        <v>1.0520035906642728E-2</v>
      </c>
    </row>
    <row r="12" spans="1:11" x14ac:dyDescent="0.25">
      <c r="C12" s="8"/>
      <c r="D12" s="8"/>
      <c r="E12" s="14"/>
      <c r="F12" s="18"/>
      <c r="G12" s="4"/>
      <c r="H12" s="4"/>
      <c r="I12" s="4"/>
      <c r="J12" s="1"/>
    </row>
    <row r="13" spans="1:11" x14ac:dyDescent="0.25">
      <c r="C13" s="8"/>
      <c r="D13" s="8"/>
      <c r="E13" s="14"/>
      <c r="F13" s="18"/>
      <c r="G13" s="4"/>
      <c r="H13" s="4"/>
      <c r="I13" s="4"/>
      <c r="J13" s="1"/>
    </row>
    <row r="14" spans="1:11" x14ac:dyDescent="0.25">
      <c r="C14" s="8"/>
      <c r="D14" s="8"/>
      <c r="E14" s="14"/>
      <c r="F14" s="25" t="s">
        <v>20</v>
      </c>
      <c r="G14" s="27"/>
      <c r="H14" s="26"/>
      <c r="I14" s="26"/>
      <c r="J14" s="5"/>
    </row>
    <row r="15" spans="1:11" x14ac:dyDescent="0.25">
      <c r="F15" s="17" t="s">
        <v>10</v>
      </c>
      <c r="G15" s="4" t="s">
        <v>19</v>
      </c>
      <c r="H15" s="1" t="s">
        <v>12</v>
      </c>
      <c r="I15" s="1"/>
      <c r="J15" s="7" t="s">
        <v>22</v>
      </c>
      <c r="K15" s="30" t="s">
        <v>24</v>
      </c>
    </row>
    <row r="16" spans="1:11" ht="23.25" x14ac:dyDescent="0.35">
      <c r="D16" s="9"/>
      <c r="E16" s="10"/>
      <c r="F16" s="24">
        <v>14.3</v>
      </c>
      <c r="G16" s="35">
        <v>1000</v>
      </c>
      <c r="H16" s="35">
        <v>14.3</v>
      </c>
      <c r="I16" s="9"/>
      <c r="J16" s="36">
        <f>H16*G16/F16</f>
        <v>1000</v>
      </c>
      <c r="K16" s="3">
        <f>J16/1000</f>
        <v>1</v>
      </c>
    </row>
    <row r="17" spans="4:11" ht="21" x14ac:dyDescent="0.35">
      <c r="D17" s="9"/>
      <c r="E17" s="12"/>
      <c r="F17" s="19"/>
      <c r="G17" s="11"/>
      <c r="H17" s="11"/>
      <c r="I17" s="11"/>
    </row>
    <row r="18" spans="4:11" x14ac:dyDescent="0.25">
      <c r="D18" s="9"/>
      <c r="E18" s="9"/>
      <c r="F18" s="20"/>
      <c r="G18" s="9"/>
      <c r="H18" s="9"/>
      <c r="I18" s="9"/>
    </row>
    <row r="19" spans="4:11" x14ac:dyDescent="0.25">
      <c r="D19" s="9"/>
      <c r="E19" s="9"/>
      <c r="F19" s="25" t="s">
        <v>28</v>
      </c>
      <c r="G19" s="29"/>
      <c r="H19" s="29"/>
      <c r="I19" s="29"/>
      <c r="J19" s="27"/>
    </row>
    <row r="20" spans="4:11" x14ac:dyDescent="0.25">
      <c r="D20" s="9"/>
      <c r="E20" s="9"/>
      <c r="F20" s="18" t="s">
        <v>15</v>
      </c>
      <c r="G20" s="13" t="s">
        <v>26</v>
      </c>
      <c r="H20" s="13" t="s">
        <v>27</v>
      </c>
      <c r="I20" s="13" t="s">
        <v>19</v>
      </c>
      <c r="J20" s="5" t="s">
        <v>17</v>
      </c>
      <c r="K20" s="5" t="s">
        <v>30</v>
      </c>
    </row>
    <row r="21" spans="4:11" ht="23.25" x14ac:dyDescent="0.35">
      <c r="D21" s="9"/>
      <c r="E21" s="9"/>
      <c r="F21" s="22">
        <v>141.959</v>
      </c>
      <c r="G21" s="37">
        <v>0</v>
      </c>
      <c r="H21" s="37">
        <v>70000</v>
      </c>
      <c r="I21" s="37">
        <v>1000</v>
      </c>
      <c r="J21" s="38">
        <f>(H21*1000)/((F21+(G21*J2))*I21)</f>
        <v>493.10012045731514</v>
      </c>
      <c r="K21" s="3">
        <f>J21/1000</f>
        <v>0.49310012045731516</v>
      </c>
    </row>
    <row r="22" spans="4:11" x14ac:dyDescent="0.25">
      <c r="D22" s="9"/>
      <c r="E22" s="9"/>
      <c r="F22" s="18"/>
      <c r="G22" s="13"/>
      <c r="H22" s="13"/>
      <c r="I22" s="13"/>
    </row>
    <row r="23" spans="4:11" x14ac:dyDescent="0.25">
      <c r="D23" s="9"/>
      <c r="E23" s="9"/>
      <c r="F23" s="18"/>
      <c r="G23" s="13"/>
      <c r="H23" s="13"/>
      <c r="I23" s="13"/>
    </row>
    <row r="24" spans="4:11" x14ac:dyDescent="0.25">
      <c r="D24" s="9"/>
      <c r="E24" s="9"/>
      <c r="F24" s="18"/>
      <c r="G24" s="13"/>
      <c r="H24" s="13"/>
      <c r="I24" s="13"/>
    </row>
    <row r="25" spans="4:11" x14ac:dyDescent="0.25">
      <c r="D25" s="9"/>
      <c r="E25" s="9"/>
      <c r="F25" s="18"/>
      <c r="G25" s="13"/>
      <c r="H25" s="13"/>
      <c r="I25" s="13"/>
    </row>
    <row r="26" spans="4:11" x14ac:dyDescent="0.25">
      <c r="D26" s="9"/>
      <c r="E26" s="9"/>
      <c r="F26" s="18"/>
      <c r="G26" s="13"/>
      <c r="H26" s="13"/>
      <c r="I26" s="13"/>
    </row>
    <row r="27" spans="4:11" x14ac:dyDescent="0.25">
      <c r="D27" s="9"/>
      <c r="E27" s="9"/>
      <c r="F27" s="18"/>
      <c r="G27" s="13"/>
      <c r="H27" s="39"/>
      <c r="I27" s="13"/>
    </row>
    <row r="28" spans="4:11" x14ac:dyDescent="0.25">
      <c r="D28" s="9"/>
      <c r="E28" s="9"/>
      <c r="F28" s="18"/>
      <c r="G28" s="13"/>
      <c r="H28" s="13"/>
      <c r="I28" s="13"/>
    </row>
    <row r="29" spans="4:11" x14ac:dyDescent="0.25">
      <c r="D29" s="9"/>
      <c r="E29" s="9"/>
      <c r="F29" s="18"/>
      <c r="G29" s="13"/>
      <c r="H29" s="13"/>
      <c r="I29" s="13"/>
    </row>
    <row r="30" spans="4:11" x14ac:dyDescent="0.25">
      <c r="D30" s="9"/>
      <c r="E30" s="9"/>
      <c r="F30" s="18"/>
      <c r="G30" s="13"/>
      <c r="H30" s="13"/>
      <c r="I30" s="1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phosphate Buffer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Soleimani</dc:creator>
  <cp:lastModifiedBy>Soleimani</cp:lastModifiedBy>
  <dcterms:created xsi:type="dcterms:W3CDTF">2014-11-30T10:51:03Z</dcterms:created>
  <dcterms:modified xsi:type="dcterms:W3CDTF">2014-12-02T18:18:04Z</dcterms:modified>
</cp:coreProperties>
</file>